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" yWindow="65496" windowWidth="19100" windowHeight="12660" tabRatio="253" activeTab="0"/>
  </bookViews>
  <sheets>
    <sheet name="1011307061-gradebook.csv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<sst xmlns="http://schemas.openxmlformats.org/spreadsheetml/2006/main" count="32" uniqueCount="32">
  <si>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Au Lait, Annie (aaulait)</t>
  </si>
  <si>
    <t>Biscotti, Bobby (bbiscuit)</t>
  </si>
  <si>
    <t>Cappuccino, Cathy (ccappuccino)</t>
  </si>
  <si>
    <t>Espresso, Eddie (eespresso)</t>
  </si>
  <si>
    <t>Java, Jimmy (jjava)</t>
  </si>
  <si>
    <t>Latte, Lilly (llatte)</t>
  </si>
  <si>
    <t>Muffin, Molly (mmuffin)</t>
  </si>
  <si>
    <t>Teacake, Tommy (tteacake)</t>
  </si>
  <si>
    <t>Test 1</t>
  </si>
  <si>
    <t>Test 2</t>
  </si>
  <si>
    <t>Test 3</t>
  </si>
  <si>
    <t>Final Exam</t>
  </si>
  <si>
    <t>Median</t>
  </si>
  <si>
    <t>Average</t>
  </si>
  <si>
    <t>Mode</t>
  </si>
  <si>
    <t>Name</t>
  </si>
  <si>
    <t>Final Grade</t>
  </si>
  <si>
    <t>Max</t>
  </si>
  <si>
    <t>Count</t>
  </si>
  <si>
    <t>Min</t>
  </si>
  <si>
    <t>Curve 1</t>
  </si>
  <si>
    <t>Curve 2</t>
  </si>
  <si>
    <t>Curve 3</t>
  </si>
  <si>
    <t>Curve Final</t>
  </si>
  <si>
    <t>Correlation with C1</t>
  </si>
  <si>
    <t>Correlation with C2</t>
  </si>
  <si>
    <t>Correlation with C3</t>
  </si>
  <si>
    <t>A's</t>
  </si>
  <si>
    <t>B's</t>
  </si>
  <si>
    <t>C's</t>
  </si>
  <si>
    <t>D's</t>
  </si>
  <si>
    <t>F's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</si>
</sst>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¢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10"/>
      <name val="Geneva"/>
      <family val="0"/>
    </font>
    <font>
      <sz val="12"/>
      <name val="Geneva"/>
      <family val="0"/>
    </font>
    <font>
      <b/>
      <sz val="17.25"/>
      <name val="Geneva"/>
      <family val="0"/>
    </font>
    <font>
      <b/>
      <sz val="16.5"/>
      <name val="Geneva"/>
      <family val="0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1" fontId="0" fillId="0" borderId="0" xfId="0" applyNumberFormat="1" applyAlignment="1">
      <alignment/>
    </xf>
    <xf numFmtId="0" fontId="0" fillId="0" borderId="2" xfId="0" applyBorder="1" applyAlignment="1">
      <alignment/>
    </xf>
    <xf numFmtId="1" fontId="0" fillId="0" borderId="1" xfId="0" applyNumberFormat="1" applyBorder="1" applyAlignment="1">
      <alignment/>
    </xf>
    <xf numFmtId="16" fontId="0" fillId="0" borderId="3" xfId="0" applyNumberFormat="1" applyBorder="1" applyAlignment="1">
      <alignment/>
    </xf>
    <xf numFmtId="16" fontId="0" fillId="0" borderId="1" xfId="0" applyNumberFormat="1" applyBorder="1" applyAlignment="1">
      <alignment/>
    </xf>
    <xf numFmtId="16" fontId="0" fillId="0" borderId="4" xfId="0" applyNumberFormat="1" applyBorder="1" applyAlignment="1">
      <alignment/>
    </xf>
    <xf numFmtId="1" fontId="0" fillId="0" borderId="5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1" fontId="0" fillId="0" borderId="9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" fontId="0" fillId="0" borderId="3" xfId="0" applyNumberForma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2" fontId="0" fillId="0" borderId="7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4" xfId="0" applyBorder="1" applyAlignment="1">
      <alignment/>
    </xf>
    <xf numFmtId="1" fontId="0" fillId="0" borderId="2" xfId="0" applyNumberFormat="1" applyBorder="1" applyAlignment="1">
      <alignment/>
    </xf>
    <xf numFmtId="1" fontId="0" fillId="0" borderId="8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2" fontId="0" fillId="0" borderId="8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0" fillId="0" borderId="9" xfId="0" applyBorder="1" applyAlignment="1">
      <alignment/>
    </xf>
    <xf numFmtId="0" fontId="7" fillId="0" borderId="3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Geneva"/>
                <a:ea typeface="Geneva"/>
                <a:cs typeface="Geneva"/>
              </a:rPr>
              <a:t>Student Grades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8225"/>
          <c:w val="0.62125"/>
          <c:h val="0.788"/>
        </c:manualLayout>
      </c:layout>
      <c:lineChart>
        <c:grouping val="standard"/>
        <c:varyColors val="0"/>
        <c:ser>
          <c:idx val="0"/>
          <c:order val="0"/>
          <c:tx>
            <c:strRef>
              <c:f>'1011307061-gradebook.csv'!$A$8</c:f>
              <c:strCache>
                <c:ptCount val="1"/>
                <c:pt idx="0">
                  <c:v>Au Lait, Annie (aaulait)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('1011307061-gradebook.csv'!$B$1,'1011307061-gradebook.csv'!$D$1,'1011307061-gradebook.csv'!$F$1,'1011307061-gradebook.csv'!$H$1,'1011307061-gradebook.csv'!$J$1)</c:f>
              <c:strCache/>
            </c:strRef>
          </c:cat>
          <c:val>
            <c:numRef>
              <c:f>('1011307061-gradebook.csv'!$C$8,'1011307061-gradebook.csv'!$E$8,'1011307061-gradebook.csv'!$G$8,'1011307061-gradebook.csv'!$I$8:$J$8)</c:f>
              <c:numCache/>
            </c:numRef>
          </c:val>
          <c:smooth val="0"/>
        </c:ser>
        <c:ser>
          <c:idx val="1"/>
          <c:order val="1"/>
          <c:tx>
            <c:strRef>
              <c:f>'1011307061-gradebook.csv'!$A$9</c:f>
              <c:strCache>
                <c:ptCount val="1"/>
                <c:pt idx="0">
                  <c:v>Biscotti, Bobby (bbiscuit)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('1011307061-gradebook.csv'!$B$1,'1011307061-gradebook.csv'!$D$1,'1011307061-gradebook.csv'!$F$1,'1011307061-gradebook.csv'!$H$1,'1011307061-gradebook.csv'!$J$1)</c:f>
              <c:strCache/>
            </c:strRef>
          </c:cat>
          <c:val>
            <c:numRef>
              <c:f>('1011307061-gradebook.csv'!$C$9,'1011307061-gradebook.csv'!$E$9,'1011307061-gradebook.csv'!$G$9,'1011307061-gradebook.csv'!$I$9:$J$9)</c:f>
              <c:numCache/>
            </c:numRef>
          </c:val>
          <c:smooth val="0"/>
        </c:ser>
        <c:ser>
          <c:idx val="2"/>
          <c:order val="2"/>
          <c:tx>
            <c:strRef>
              <c:f>'1011307061-gradebook.csv'!$A$10</c:f>
              <c:strCache>
                <c:ptCount val="1"/>
                <c:pt idx="0">
                  <c:v>Cappuccino, Cathy (ccappuccino)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('1011307061-gradebook.csv'!$B$1,'1011307061-gradebook.csv'!$D$1,'1011307061-gradebook.csv'!$F$1,'1011307061-gradebook.csv'!$H$1,'1011307061-gradebook.csv'!$J$1)</c:f>
              <c:strCache/>
            </c:strRef>
          </c:cat>
          <c:val>
            <c:numRef>
              <c:f>('1011307061-gradebook.csv'!$C$10,'1011307061-gradebook.csv'!$E$10,'1011307061-gradebook.csv'!$G$10,'1011307061-gradebook.csv'!$I$10:$J$10)</c:f>
              <c:numCache/>
            </c:numRef>
          </c:val>
          <c:smooth val="0"/>
        </c:ser>
        <c:ser>
          <c:idx val="3"/>
          <c:order val="3"/>
          <c:tx>
            <c:strRef>
              <c:f>'1011307061-gradebook.csv'!$A$11</c:f>
              <c:strCache>
                <c:ptCount val="1"/>
                <c:pt idx="0">
                  <c:v>Espresso, Eddie (eespresso)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('1011307061-gradebook.csv'!$B$1,'1011307061-gradebook.csv'!$D$1,'1011307061-gradebook.csv'!$F$1,'1011307061-gradebook.csv'!$H$1,'1011307061-gradebook.csv'!$J$1)</c:f>
              <c:strCache/>
            </c:strRef>
          </c:cat>
          <c:val>
            <c:numRef>
              <c:f>('1011307061-gradebook.csv'!$C$11,'1011307061-gradebook.csv'!$E$11,'1011307061-gradebook.csv'!$G$11,'1011307061-gradebook.csv'!$I$11:$J$11)</c:f>
              <c:numCache/>
            </c:numRef>
          </c:val>
          <c:smooth val="0"/>
        </c:ser>
        <c:ser>
          <c:idx val="4"/>
          <c:order val="4"/>
          <c:tx>
            <c:strRef>
              <c:f>'1011307061-gradebook.csv'!$A$12</c:f>
              <c:strCache>
                <c:ptCount val="1"/>
                <c:pt idx="0">
                  <c:v>Java, Jimmy (jjava)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('1011307061-gradebook.csv'!$B$1,'1011307061-gradebook.csv'!$D$1,'1011307061-gradebook.csv'!$F$1,'1011307061-gradebook.csv'!$H$1,'1011307061-gradebook.csv'!$J$1)</c:f>
              <c:strCache/>
            </c:strRef>
          </c:cat>
          <c:val>
            <c:numRef>
              <c:f>('1011307061-gradebook.csv'!$C$12,'1011307061-gradebook.csv'!$E$12,'1011307061-gradebook.csv'!$G$12,'1011307061-gradebook.csv'!$I$12:$J$12)</c:f>
              <c:numCache/>
            </c:numRef>
          </c:val>
          <c:smooth val="0"/>
        </c:ser>
        <c:ser>
          <c:idx val="5"/>
          <c:order val="5"/>
          <c:tx>
            <c:strRef>
              <c:f>'1011307061-gradebook.csv'!$A$13</c:f>
              <c:strCache>
                <c:ptCount val="1"/>
                <c:pt idx="0">
                  <c:v>Latte, Lilly (llatte)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('1011307061-gradebook.csv'!$B$1,'1011307061-gradebook.csv'!$D$1,'1011307061-gradebook.csv'!$F$1,'1011307061-gradebook.csv'!$H$1,'1011307061-gradebook.csv'!$J$1)</c:f>
              <c:strCache/>
            </c:strRef>
          </c:cat>
          <c:val>
            <c:numRef>
              <c:f>('1011307061-gradebook.csv'!$C$13,'1011307061-gradebook.csv'!$E$13,'1011307061-gradebook.csv'!$G$13,'1011307061-gradebook.csv'!$I$13:$J$13)</c:f>
              <c:numCache/>
            </c:numRef>
          </c:val>
          <c:smooth val="0"/>
        </c:ser>
        <c:ser>
          <c:idx val="6"/>
          <c:order val="6"/>
          <c:tx>
            <c:strRef>
              <c:f>'1011307061-gradebook.csv'!$A$14</c:f>
              <c:strCache>
                <c:ptCount val="1"/>
                <c:pt idx="0">
                  <c:v>Muffin, Molly (mmuffin)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('1011307061-gradebook.csv'!$B$1,'1011307061-gradebook.csv'!$D$1,'1011307061-gradebook.csv'!$F$1,'1011307061-gradebook.csv'!$H$1,'1011307061-gradebook.csv'!$J$1)</c:f>
              <c:strCache/>
            </c:strRef>
          </c:cat>
          <c:val>
            <c:numRef>
              <c:f>('1011307061-gradebook.csv'!$C$14,'1011307061-gradebook.csv'!$E$14,'1011307061-gradebook.csv'!$G$14,'1011307061-gradebook.csv'!$I$14:$J$14)</c:f>
              <c:numCache/>
            </c:numRef>
          </c:val>
          <c:smooth val="0"/>
        </c:ser>
        <c:ser>
          <c:idx val="7"/>
          <c:order val="7"/>
          <c:tx>
            <c:strRef>
              <c:f>'1011307061-gradebook.csv'!$A$15</c:f>
              <c:strCache>
                <c:ptCount val="1"/>
                <c:pt idx="0">
                  <c:v>Teacake, Tommy (tteacake)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('1011307061-gradebook.csv'!$B$1,'1011307061-gradebook.csv'!$D$1,'1011307061-gradebook.csv'!$F$1,'1011307061-gradebook.csv'!$H$1,'1011307061-gradebook.csv'!$J$1)</c:f>
              <c:strCache/>
            </c:strRef>
          </c:cat>
          <c:val>
            <c:numRef>
              <c:f>('1011307061-gradebook.csv'!$C$15,'1011307061-gradebook.csv'!$E$15,'1011307061-gradebook.csv'!$G$15,'1011307061-gradebook.csv'!$I$15:$J$15)</c:f>
              <c:numCache/>
            </c:numRef>
          </c:val>
          <c:smooth val="0"/>
        </c:ser>
        <c:marker val="1"/>
        <c:axId val="17823559"/>
        <c:axId val="26194304"/>
      </c:lineChart>
      <c:catAx>
        <c:axId val="17823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94304"/>
        <c:crosses val="autoZero"/>
        <c:auto val="1"/>
        <c:lblOffset val="100"/>
        <c:noMultiLvlLbl val="0"/>
      </c:catAx>
      <c:valAx>
        <c:axId val="26194304"/>
        <c:scaling>
          <c:orientation val="minMax"/>
          <c:max val="100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23559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525"/>
          <c:y val="0.18575"/>
          <c:w val="0.33625"/>
          <c:h val="0.713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Geneva"/>
                <a:ea typeface="Geneva"/>
                <a:cs typeface="Geneva"/>
              </a:rPr>
              <a:t>Student Grades</a:t>
            </a:r>
          </a:p>
        </c:rich>
      </c:tx>
      <c:layout/>
      <c:spPr>
        <a:noFill/>
        <a:ln>
          <a:noFill/>
        </a:ln>
      </c:spPr>
    </c:title>
    <c:view3D>
      <c:rotX val="36"/>
      <c:rotY val="34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'1011307061-gradebook.csv'!$B$1</c:f>
              <c:strCache>
                <c:ptCount val="1"/>
                <c:pt idx="0">
                  <c:v>Test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'1011307061-gradebook.csv'!$A$19:$A$23</c:f>
              <c:strCache/>
            </c:strRef>
          </c:cat>
          <c:val>
            <c:numRef>
              <c:f>'1011307061-gradebook.csv'!$C$19:$C$23</c:f>
              <c:numCache/>
            </c:numRef>
          </c:val>
          <c:shape val="box"/>
        </c:ser>
        <c:ser>
          <c:idx val="1"/>
          <c:order val="1"/>
          <c:tx>
            <c:strRef>
              <c:f>'1011307061-gradebook.csv'!$D$1</c:f>
              <c:strCache>
                <c:ptCount val="1"/>
                <c:pt idx="0">
                  <c:v>Test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'1011307061-gradebook.csv'!$A$19:$A$23</c:f>
              <c:strCache/>
            </c:strRef>
          </c:cat>
          <c:val>
            <c:numRef>
              <c:f>'1011307061-gradebook.csv'!$E$19:$E$23</c:f>
              <c:numCache/>
            </c:numRef>
          </c:val>
          <c:shape val="box"/>
        </c:ser>
        <c:ser>
          <c:idx val="2"/>
          <c:order val="2"/>
          <c:tx>
            <c:strRef>
              <c:f>'1011307061-gradebook.csv'!$F$1</c:f>
              <c:strCache>
                <c:ptCount val="1"/>
                <c:pt idx="0">
                  <c:v>Test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'1011307061-gradebook.csv'!$A$19:$A$23</c:f>
              <c:strCache/>
            </c:strRef>
          </c:cat>
          <c:val>
            <c:numRef>
              <c:f>'1011307061-gradebook.csv'!$G$19:$G$23</c:f>
              <c:numCache/>
            </c:numRef>
          </c:val>
          <c:shape val="box"/>
        </c:ser>
        <c:ser>
          <c:idx val="3"/>
          <c:order val="3"/>
          <c:tx>
            <c:strRef>
              <c:f>'1011307061-gradebook.csv'!$H$1</c:f>
              <c:strCache>
                <c:ptCount val="1"/>
                <c:pt idx="0">
                  <c:v>Final Exam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'1011307061-gradebook.csv'!$A$19:$A$23</c:f>
              <c:strCache/>
            </c:strRef>
          </c:cat>
          <c:val>
            <c:numRef>
              <c:f>'1011307061-gradebook.csv'!$I$19:$I$23</c:f>
              <c:numCache/>
            </c:numRef>
          </c:val>
          <c:shape val="box"/>
        </c:ser>
        <c:ser>
          <c:idx val="4"/>
          <c:order val="4"/>
          <c:tx>
            <c:strRef>
              <c:f>'1011307061-gradebook.csv'!$J$1</c:f>
              <c:strCache>
                <c:ptCount val="1"/>
                <c:pt idx="0">
                  <c:v>Final Grade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'1011307061-gradebook.csv'!$A$19:$A$23</c:f>
              <c:strCache/>
            </c:strRef>
          </c:cat>
          <c:val>
            <c:numRef>
              <c:f>'1011307061-gradebook.csv'!$J$19:$J$23</c:f>
              <c:numCache/>
            </c:numRef>
          </c:val>
          <c:shape val="box"/>
        </c:ser>
        <c:shape val="box"/>
        <c:axId val="34422145"/>
        <c:axId val="41363850"/>
        <c:axId val="36730331"/>
      </c:bar3DChart>
      <c:catAx>
        <c:axId val="3442214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Grade Range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1363850"/>
        <c:crosses val="autoZero"/>
        <c:auto val="1"/>
        <c:lblOffset val="100"/>
        <c:noMultiLvlLbl val="0"/>
      </c:catAx>
      <c:valAx>
        <c:axId val="41363850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422145"/>
        <c:crossesAt val="1"/>
        <c:crossBetween val="between"/>
        <c:dispUnits/>
        <c:majorUnit val="1"/>
      </c:valAx>
      <c:serAx>
        <c:axId val="36730331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41363850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85725</xdr:rowOff>
    </xdr:from>
    <xdr:to>
      <xdr:col>9</xdr:col>
      <xdr:colOff>266700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14300" y="3981450"/>
        <a:ext cx="60579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</xdr:colOff>
      <xdr:row>1</xdr:row>
      <xdr:rowOff>47625</xdr:rowOff>
    </xdr:from>
    <xdr:to>
      <xdr:col>16</xdr:col>
      <xdr:colOff>771525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6429375" y="371475"/>
        <a:ext cx="577215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4"/>
  <sheetViews>
    <sheetView tabSelected="1" workbookViewId="0" topLeftCell="A1">
      <selection activeCell="N31" sqref="N31"/>
    </sheetView>
  </sheetViews>
  <sheetFormatPr defaultColWidth="11.00390625" defaultRowHeight="12"/>
  <cols>
    <col min="1" max="1" width="25.50390625" style="1" bestFit="1" customWidth="1"/>
    <col min="2" max="2" width="6.50390625" style="0" customWidth="1"/>
    <col min="3" max="3" width="6.50390625" style="18" customWidth="1"/>
    <col min="4" max="4" width="6.50390625" style="0" customWidth="1"/>
    <col min="5" max="5" width="6.50390625" style="18" customWidth="1"/>
    <col min="6" max="6" width="6.50390625" style="0" customWidth="1"/>
    <col min="7" max="7" width="6.50390625" style="18" customWidth="1"/>
    <col min="8" max="8" width="6.50390625" style="23" customWidth="1"/>
    <col min="9" max="9" width="6.50390625" style="1" customWidth="1"/>
    <col min="10" max="10" width="6.50390625" style="0" customWidth="1"/>
  </cols>
  <sheetData>
    <row r="1" spans="1:10" s="26" customFormat="1" ht="25.5" customHeight="1" thickBot="1">
      <c r="A1" s="25" t="s">
        <v>15</v>
      </c>
      <c r="B1" s="26" t="s">
        <v>8</v>
      </c>
      <c r="C1" s="27" t="s">
        <v>20</v>
      </c>
      <c r="D1" s="26" t="s">
        <v>9</v>
      </c>
      <c r="E1" s="27" t="s">
        <v>21</v>
      </c>
      <c r="F1" s="26" t="s">
        <v>10</v>
      </c>
      <c r="G1" s="27" t="s">
        <v>22</v>
      </c>
      <c r="H1" s="28" t="s">
        <v>11</v>
      </c>
      <c r="I1" s="25" t="s">
        <v>23</v>
      </c>
      <c r="J1" s="26" t="s">
        <v>16</v>
      </c>
    </row>
    <row r="2" spans="1:10" ht="12.75">
      <c r="A2" s="5" t="s">
        <v>18</v>
      </c>
      <c r="B2" s="8">
        <f>COUNT(B8:B15)</f>
        <v>8</v>
      </c>
      <c r="C2" s="14">
        <f aca="true" t="shared" si="0" ref="C2:I2">COUNT(C8:C15)</f>
        <v>8</v>
      </c>
      <c r="D2" s="8">
        <f t="shared" si="0"/>
        <v>8</v>
      </c>
      <c r="E2" s="14">
        <f t="shared" si="0"/>
        <v>8</v>
      </c>
      <c r="F2" s="8">
        <f t="shared" si="0"/>
        <v>8</v>
      </c>
      <c r="G2" s="14">
        <f t="shared" si="0"/>
        <v>8</v>
      </c>
      <c r="H2" s="19">
        <f t="shared" si="0"/>
        <v>8</v>
      </c>
      <c r="I2" s="13">
        <f t="shared" si="0"/>
        <v>8</v>
      </c>
      <c r="J2" s="8">
        <f>COUNT(J8:J15)</f>
        <v>8</v>
      </c>
    </row>
    <row r="3" spans="1:10" ht="12.75">
      <c r="A3" s="6" t="s">
        <v>17</v>
      </c>
      <c r="B3" s="10">
        <f>MAX(B8:B15)</f>
        <v>96</v>
      </c>
      <c r="C3" s="29">
        <f>MIN(100,B3+(C4-B4))</f>
        <v>100</v>
      </c>
      <c r="D3" s="10">
        <f>MAX(D8:D15)</f>
        <v>91</v>
      </c>
      <c r="E3" s="29">
        <f>MIN(100,D3+(E4-D4))</f>
        <v>92.5</v>
      </c>
      <c r="F3" s="10">
        <f>MAX(F8:F15)</f>
        <v>99</v>
      </c>
      <c r="G3" s="29">
        <f>MIN(100,F3+(G4-F4))</f>
        <v>99</v>
      </c>
      <c r="H3" s="20">
        <f>MAX(H8:H15)</f>
        <v>94</v>
      </c>
      <c r="I3" s="30">
        <f>MIN(100,H3+(I4-H4))</f>
        <v>94</v>
      </c>
      <c r="J3" s="10">
        <f>MAX(J8:J15)</f>
        <v>94</v>
      </c>
    </row>
    <row r="4" spans="1:10" ht="12.75">
      <c r="A4" s="6" t="s">
        <v>12</v>
      </c>
      <c r="B4" s="10">
        <f>MEDIAN(B8:B15)</f>
        <v>74.5</v>
      </c>
      <c r="C4" s="29">
        <f>MAX(80,B$4)</f>
        <v>80</v>
      </c>
      <c r="D4" s="10">
        <f>MEDIAN(D8:D15)</f>
        <v>78.5</v>
      </c>
      <c r="E4" s="29">
        <f>MAX(80,D$4)</f>
        <v>80</v>
      </c>
      <c r="F4" s="10">
        <f>MEDIAN(F8:F15)</f>
        <v>85.5</v>
      </c>
      <c r="G4" s="29">
        <f>MAX(80,F$4)</f>
        <v>85.5</v>
      </c>
      <c r="H4" s="20">
        <f>MEDIAN(H8:H15)</f>
        <v>82</v>
      </c>
      <c r="I4" s="30">
        <f>MAX(80,H$4)</f>
        <v>82</v>
      </c>
      <c r="J4" s="10">
        <f>MEDIAN(J8:J15)</f>
        <v>83</v>
      </c>
    </row>
    <row r="5" spans="1:10" ht="12.75">
      <c r="A5" s="6" t="s">
        <v>13</v>
      </c>
      <c r="B5" s="10">
        <f>AVERAGE(B8:B15)</f>
        <v>76.625</v>
      </c>
      <c r="C5" s="15">
        <f aca="true" t="shared" si="1" ref="C5:I5">AVERAGE(C8:C15)</f>
        <v>82</v>
      </c>
      <c r="D5" s="10">
        <f t="shared" si="1"/>
        <v>78.625</v>
      </c>
      <c r="E5" s="15">
        <f t="shared" si="1"/>
        <v>80.125</v>
      </c>
      <c r="F5" s="10">
        <f t="shared" si="1"/>
        <v>82.25</v>
      </c>
      <c r="G5" s="15">
        <f t="shared" si="1"/>
        <v>82.25</v>
      </c>
      <c r="H5" s="20">
        <f t="shared" si="1"/>
        <v>82</v>
      </c>
      <c r="I5" s="9">
        <f t="shared" si="1"/>
        <v>82</v>
      </c>
      <c r="J5" s="10">
        <f>AVERAGE(J8:J15)</f>
        <v>81.625</v>
      </c>
    </row>
    <row r="6" spans="1:10" ht="12.75">
      <c r="A6" s="6" t="s">
        <v>19</v>
      </c>
      <c r="B6" s="10">
        <f>MIN(B8:B15)</f>
        <v>57</v>
      </c>
      <c r="C6" s="15">
        <f aca="true" t="shared" si="2" ref="C6:I6">MIN(C8:C15)</f>
        <v>63</v>
      </c>
      <c r="D6" s="10">
        <f t="shared" si="2"/>
        <v>62</v>
      </c>
      <c r="E6" s="15">
        <f t="shared" si="2"/>
        <v>63</v>
      </c>
      <c r="F6" s="10">
        <f t="shared" si="2"/>
        <v>55</v>
      </c>
      <c r="G6" s="15">
        <f t="shared" si="2"/>
        <v>55</v>
      </c>
      <c r="H6" s="20">
        <f t="shared" si="2"/>
        <v>73</v>
      </c>
      <c r="I6" s="9">
        <f t="shared" si="2"/>
        <v>73</v>
      </c>
      <c r="J6" s="10">
        <f>MIN(J8:J15)</f>
        <v>73</v>
      </c>
    </row>
    <row r="7" spans="1:10" s="3" customFormat="1" ht="13.5" thickBot="1">
      <c r="A7" s="7" t="s">
        <v>14</v>
      </c>
      <c r="B7" s="11" t="e">
        <f>MODE(B8:B15)</f>
        <v>#N/A</v>
      </c>
      <c r="C7" s="16">
        <f aca="true" t="shared" si="3" ref="C7:I7">MODE(C8:C15)</f>
        <v>80</v>
      </c>
      <c r="D7" s="11" t="e">
        <f t="shared" si="3"/>
        <v>#N/A</v>
      </c>
      <c r="E7" s="16" t="e">
        <f t="shared" si="3"/>
        <v>#N/A</v>
      </c>
      <c r="F7" s="11">
        <f t="shared" si="3"/>
        <v>99</v>
      </c>
      <c r="G7" s="16">
        <f t="shared" si="3"/>
        <v>99</v>
      </c>
      <c r="H7" s="21" t="e">
        <f t="shared" si="3"/>
        <v>#N/A</v>
      </c>
      <c r="I7" s="12" t="e">
        <f t="shared" si="3"/>
        <v>#N/A</v>
      </c>
      <c r="J7" s="11">
        <f>MODE(J8:J15)</f>
        <v>73</v>
      </c>
    </row>
    <row r="8" spans="1:10" ht="12.75">
      <c r="A8" s="1" t="s">
        <v>0</v>
      </c>
      <c r="B8" s="2">
        <v>89</v>
      </c>
      <c r="C8" s="17">
        <f>ROUND(B8*C$4*(B$3-B$4)/(B8*(C$4*B$3/C$3-B$4)+(1-C$4/C$3)*B$3*B$4),0)</f>
        <v>94</v>
      </c>
      <c r="D8" s="2">
        <v>89</v>
      </c>
      <c r="E8" s="17">
        <f>ROUND(D8*E$4*(D$3-D$4)/(D8*(E$4*D$3/E$3-D$4)+(1-E$4/E$3)*D$3*D$4),0)</f>
        <v>91</v>
      </c>
      <c r="F8" s="2">
        <v>99</v>
      </c>
      <c r="G8" s="17">
        <f aca="true" t="shared" si="4" ref="G8:G15">ROUND(F8*G$4*(F$3-F$4)/(F8*(G$4*F$3/G$3-F$4)+(1-G$4/G$3)*F$3*F$4),0)</f>
        <v>99</v>
      </c>
      <c r="H8" s="22">
        <v>94</v>
      </c>
      <c r="I8" s="24">
        <f aca="true" t="shared" si="5" ref="I8:I15">ROUND(H8*I$4*(H$3-H$4)/(H8*(I$4*H$3/I$3-H$4)+(1-I$4/I$3)*H$3*H$4),0)</f>
        <v>94</v>
      </c>
      <c r="J8" s="2">
        <f>ROUND((C8+E8+G8+2*I8)/5,0)</f>
        <v>94</v>
      </c>
    </row>
    <row r="9" spans="1:10" ht="12.75">
      <c r="A9" s="1" t="s">
        <v>1</v>
      </c>
      <c r="B9" s="2">
        <v>57</v>
      </c>
      <c r="C9" s="17">
        <f aca="true" t="shared" si="6" ref="C9:E15">ROUND(B9*C$4*(B$3-B$4)/(B9*(C$4*B$3/C$3-B$4)+(1-C$4/C$3)*B$3*B$4),0)</f>
        <v>63</v>
      </c>
      <c r="D9" s="2">
        <v>62</v>
      </c>
      <c r="E9" s="17">
        <f t="shared" si="6"/>
        <v>63</v>
      </c>
      <c r="F9" s="2">
        <v>88</v>
      </c>
      <c r="G9" s="17">
        <f t="shared" si="4"/>
        <v>88</v>
      </c>
      <c r="H9" s="22">
        <v>76</v>
      </c>
      <c r="I9" s="4">
        <f t="shared" si="5"/>
        <v>76</v>
      </c>
      <c r="J9" s="2">
        <f aca="true" t="shared" si="7" ref="J9:J15">ROUND((C9+E9+G9+2*I9)/5,0)</f>
        <v>73</v>
      </c>
    </row>
    <row r="10" spans="1:10" ht="12.75">
      <c r="A10" s="1" t="s">
        <v>2</v>
      </c>
      <c r="B10" s="2">
        <v>74</v>
      </c>
      <c r="C10" s="17">
        <f t="shared" si="6"/>
        <v>80</v>
      </c>
      <c r="D10" s="2">
        <v>78</v>
      </c>
      <c r="E10" s="17">
        <f t="shared" si="6"/>
        <v>79</v>
      </c>
      <c r="F10" s="2">
        <v>99</v>
      </c>
      <c r="G10" s="17">
        <f t="shared" si="4"/>
        <v>99</v>
      </c>
      <c r="H10" s="22">
        <v>87</v>
      </c>
      <c r="I10" s="4">
        <f t="shared" si="5"/>
        <v>87</v>
      </c>
      <c r="J10" s="2">
        <f t="shared" si="7"/>
        <v>86</v>
      </c>
    </row>
    <row r="11" spans="1:10" ht="12.75">
      <c r="A11" s="1" t="s">
        <v>3</v>
      </c>
      <c r="B11" s="2">
        <v>96</v>
      </c>
      <c r="C11" s="17">
        <f t="shared" si="6"/>
        <v>100</v>
      </c>
      <c r="D11" s="2">
        <v>91</v>
      </c>
      <c r="E11" s="17">
        <f t="shared" si="6"/>
        <v>93</v>
      </c>
      <c r="F11" s="2">
        <v>55</v>
      </c>
      <c r="G11" s="17">
        <f t="shared" si="4"/>
        <v>55</v>
      </c>
      <c r="H11" s="22">
        <v>85</v>
      </c>
      <c r="I11" s="4">
        <f t="shared" si="5"/>
        <v>85</v>
      </c>
      <c r="J11" s="2">
        <f t="shared" si="7"/>
        <v>84</v>
      </c>
    </row>
    <row r="12" spans="1:10" ht="12.75">
      <c r="A12" s="1" t="s">
        <v>4</v>
      </c>
      <c r="B12" s="2">
        <v>82</v>
      </c>
      <c r="C12" s="17">
        <f t="shared" si="6"/>
        <v>87</v>
      </c>
      <c r="D12" s="2">
        <v>75</v>
      </c>
      <c r="E12" s="17">
        <f t="shared" si="6"/>
        <v>76</v>
      </c>
      <c r="F12" s="2">
        <v>69</v>
      </c>
      <c r="G12" s="17">
        <f t="shared" si="4"/>
        <v>69</v>
      </c>
      <c r="H12" s="22">
        <v>77</v>
      </c>
      <c r="I12" s="4">
        <f t="shared" si="5"/>
        <v>77</v>
      </c>
      <c r="J12" s="2">
        <f t="shared" si="7"/>
        <v>77</v>
      </c>
    </row>
    <row r="13" spans="1:10" ht="12.75">
      <c r="A13" s="1" t="s">
        <v>5</v>
      </c>
      <c r="B13" s="2">
        <v>68</v>
      </c>
      <c r="C13" s="17">
        <f t="shared" si="6"/>
        <v>74</v>
      </c>
      <c r="D13" s="2">
        <v>72</v>
      </c>
      <c r="E13" s="17">
        <f t="shared" si="6"/>
        <v>73</v>
      </c>
      <c r="F13" s="2">
        <v>74</v>
      </c>
      <c r="G13" s="17">
        <f t="shared" si="4"/>
        <v>74</v>
      </c>
      <c r="H13" s="22">
        <v>73</v>
      </c>
      <c r="I13" s="4">
        <f t="shared" si="5"/>
        <v>73</v>
      </c>
      <c r="J13" s="2">
        <f t="shared" si="7"/>
        <v>73</v>
      </c>
    </row>
    <row r="14" spans="1:10" ht="12.75">
      <c r="A14" s="1" t="s">
        <v>6</v>
      </c>
      <c r="B14" s="2">
        <v>75</v>
      </c>
      <c r="C14" s="17">
        <f t="shared" si="6"/>
        <v>80</v>
      </c>
      <c r="D14" s="2">
        <v>83</v>
      </c>
      <c r="E14" s="17">
        <f t="shared" si="6"/>
        <v>85</v>
      </c>
      <c r="F14" s="2">
        <v>83</v>
      </c>
      <c r="G14" s="17">
        <f t="shared" si="4"/>
        <v>83</v>
      </c>
      <c r="H14" s="22">
        <v>80</v>
      </c>
      <c r="I14" s="4">
        <f t="shared" si="5"/>
        <v>80</v>
      </c>
      <c r="J14" s="2">
        <f t="shared" si="7"/>
        <v>82</v>
      </c>
    </row>
    <row r="15" spans="1:10" s="3" customFormat="1" ht="12.75" customHeight="1" thickBot="1">
      <c r="A15" s="35" t="s">
        <v>7</v>
      </c>
      <c r="B15" s="36">
        <v>72</v>
      </c>
      <c r="C15" s="37">
        <f t="shared" si="6"/>
        <v>78</v>
      </c>
      <c r="D15" s="36">
        <v>79</v>
      </c>
      <c r="E15" s="37">
        <f t="shared" si="6"/>
        <v>81</v>
      </c>
      <c r="F15" s="36">
        <v>91</v>
      </c>
      <c r="G15" s="37">
        <f t="shared" si="4"/>
        <v>91</v>
      </c>
      <c r="H15" s="38">
        <v>84</v>
      </c>
      <c r="I15" s="39">
        <f t="shared" si="5"/>
        <v>84</v>
      </c>
      <c r="J15" s="36">
        <f t="shared" si="7"/>
        <v>84</v>
      </c>
    </row>
    <row r="16" spans="1:9" ht="12.75" customHeight="1">
      <c r="A16" s="1" t="s">
        <v>24</v>
      </c>
      <c r="E16" s="31">
        <f>CORREL(C8:C15,E8:E15)</f>
        <v>0.8968984517149732</v>
      </c>
      <c r="F16" s="32"/>
      <c r="G16" s="33">
        <f>CORREL(C8:C15,G8:G15)</f>
        <v>-0.3753363469263036</v>
      </c>
      <c r="H16" s="32"/>
      <c r="I16" s="34">
        <f>CORREL(C8:C15,I8:I15)</f>
        <v>0.6206642369875565</v>
      </c>
    </row>
    <row r="17" spans="1:9" ht="12.75" customHeight="1">
      <c r="A17" s="1" t="s">
        <v>25</v>
      </c>
      <c r="E17" s="31"/>
      <c r="F17" s="32"/>
      <c r="G17" s="33">
        <f>CORREL(E8:E15,G8:G15)</f>
        <v>-0.15291572587711716</v>
      </c>
      <c r="H17" s="32"/>
      <c r="I17" s="34">
        <f>CORREL(E8:E15,I8:I15)</f>
        <v>0.7312003557782926</v>
      </c>
    </row>
    <row r="18" spans="1:9" s="3" customFormat="1" ht="12.75" customHeight="1" thickBot="1">
      <c r="A18" s="35" t="s">
        <v>26</v>
      </c>
      <c r="C18" s="41"/>
      <c r="E18" s="42"/>
      <c r="F18" s="43"/>
      <c r="G18" s="44"/>
      <c r="H18" s="43"/>
      <c r="I18" s="45">
        <f>CORREL(G8:G15,I8:I15)</f>
        <v>0.4407777570222946</v>
      </c>
    </row>
    <row r="19" spans="1:36" s="46" customFormat="1" ht="12.75">
      <c r="A19" s="48" t="s">
        <v>27</v>
      </c>
      <c r="B19" s="49"/>
      <c r="C19" s="50">
        <f>COUNTIF(C$8:C$15,"&gt;=90")</f>
        <v>2</v>
      </c>
      <c r="D19" s="52"/>
      <c r="E19" s="50">
        <f>COUNTIF(E$8:E$15,"&gt;=90")</f>
        <v>2</v>
      </c>
      <c r="F19" s="52"/>
      <c r="G19" s="50">
        <f>COUNTIF(G$8:G$15,"&gt;=90")</f>
        <v>3</v>
      </c>
      <c r="H19" s="52"/>
      <c r="I19" s="53">
        <f>COUNTIF(I$8:I$15,"&gt;=90")</f>
        <v>1</v>
      </c>
      <c r="J19" s="50">
        <f>COUNTIF(J$8:J$15,"&gt;=90")</f>
        <v>1</v>
      </c>
      <c r="M19"/>
      <c r="N19"/>
      <c r="O19"/>
      <c r="P19"/>
      <c r="Q19"/>
      <c r="T19" s="18"/>
      <c r="W19" s="18"/>
      <c r="Y19" s="18"/>
      <c r="Z19" s="47"/>
      <c r="AA19" s="18"/>
      <c r="AB19" s="23"/>
      <c r="AD19" s="18"/>
      <c r="AE19" s="23"/>
      <c r="AG19" s="18"/>
      <c r="AH19" s="23"/>
      <c r="AI19" s="18"/>
      <c r="AJ19" s="47"/>
    </row>
    <row r="20" spans="1:36" ht="12.75">
      <c r="A20" s="1" t="s">
        <v>28</v>
      </c>
      <c r="B20" s="46"/>
      <c r="C20" s="51">
        <f>COUNTIF(C$8:C$15,"&gt;=80")-C19</f>
        <v>3</v>
      </c>
      <c r="D20" s="23"/>
      <c r="E20" s="51">
        <f>COUNTIF(E$8:E$15,"&gt;=80")-E19</f>
        <v>2</v>
      </c>
      <c r="F20" s="23"/>
      <c r="G20" s="51">
        <f>COUNTIF(G$8:G$15,"&gt;=80")-G19</f>
        <v>2</v>
      </c>
      <c r="I20" s="54">
        <f>COUNTIF(I$8:I$15,"&gt;=80")-I19</f>
        <v>4</v>
      </c>
      <c r="J20" s="51">
        <f>COUNTIF(J$8:J$15,"&gt;=80")-J19</f>
        <v>4</v>
      </c>
      <c r="K20" s="46"/>
      <c r="L20" s="46"/>
      <c r="T20" s="18"/>
      <c r="W20" s="18"/>
      <c r="Y20" s="18"/>
      <c r="Z20" s="47"/>
      <c r="AA20" s="18"/>
      <c r="AB20" s="23"/>
      <c r="AC20" s="46"/>
      <c r="AD20" s="18"/>
      <c r="AE20" s="23"/>
      <c r="AF20" s="46"/>
      <c r="AG20" s="18"/>
      <c r="AH20" s="23"/>
      <c r="AI20" s="18"/>
      <c r="AJ20" s="47"/>
    </row>
    <row r="21" spans="1:36" ht="12.75">
      <c r="A21" s="1" t="s">
        <v>29</v>
      </c>
      <c r="B21" s="46"/>
      <c r="C21" s="51">
        <f>COUNTIF(C$8:C$15,"&gt;=70")-C19-C20</f>
        <v>2</v>
      </c>
      <c r="D21" s="23"/>
      <c r="E21" s="51">
        <f>COUNTIF(E$8:E$15,"&gt;=70")-E19-E20</f>
        <v>3</v>
      </c>
      <c r="F21" s="23"/>
      <c r="G21" s="51">
        <f>COUNTIF(G$8:G$15,"&gt;=70")-G19-G20</f>
        <v>1</v>
      </c>
      <c r="I21" s="54">
        <f>COUNTIF(I$8:I$15,"&gt;=70")-I19-I20</f>
        <v>3</v>
      </c>
      <c r="J21" s="51">
        <f>COUNTIF(J$8:J$15,"&gt;=70")-J19-J20</f>
        <v>3</v>
      </c>
      <c r="K21" s="46"/>
      <c r="L21" s="46"/>
      <c r="T21" s="18"/>
      <c r="W21" s="18"/>
      <c r="Y21" s="18"/>
      <c r="Z21" s="47"/>
      <c r="AA21" s="18"/>
      <c r="AB21" s="23"/>
      <c r="AC21" s="46"/>
      <c r="AD21" s="18"/>
      <c r="AE21" s="23"/>
      <c r="AF21" s="46"/>
      <c r="AG21" s="18"/>
      <c r="AH21" s="23"/>
      <c r="AI21" s="18"/>
      <c r="AJ21" s="47"/>
    </row>
    <row r="22" spans="1:36" ht="12.75">
      <c r="A22" s="1" t="s">
        <v>30</v>
      </c>
      <c r="B22" s="46"/>
      <c r="C22" s="51">
        <f>COUNTIF(C$8:C$15,"&gt;=60")-C19-C20-C21</f>
        <v>1</v>
      </c>
      <c r="D22" s="23"/>
      <c r="E22" s="51">
        <f>COUNTIF(E$8:E$15,"&gt;=60")-E19-E20-E21</f>
        <v>1</v>
      </c>
      <c r="F22" s="23"/>
      <c r="G22" s="51">
        <f>COUNTIF(G$8:G$15,"&gt;=60")-G19-G20-G21</f>
        <v>1</v>
      </c>
      <c r="I22" s="54">
        <f>COUNTIF(I$8:I$15,"&gt;=60")-I19-I20-I21</f>
        <v>0</v>
      </c>
      <c r="J22" s="51">
        <f>COUNTIF(J$8:J$15,"&gt;=60")-J19-J20-J21</f>
        <v>0</v>
      </c>
      <c r="K22" s="46"/>
      <c r="L22" s="46"/>
      <c r="T22" s="18"/>
      <c r="W22" s="18"/>
      <c r="Y22" s="18"/>
      <c r="Z22" s="47"/>
      <c r="AA22" s="18"/>
      <c r="AB22" s="23"/>
      <c r="AC22" s="46"/>
      <c r="AD22" s="18"/>
      <c r="AE22" s="23"/>
      <c r="AF22" s="46"/>
      <c r="AG22" s="18"/>
      <c r="AH22" s="23"/>
      <c r="AI22" s="18"/>
      <c r="AJ22" s="47"/>
    </row>
    <row r="23" spans="1:36" ht="12.75">
      <c r="A23" s="1" t="s">
        <v>31</v>
      </c>
      <c r="B23" s="46"/>
      <c r="C23" s="50">
        <f>COUNTIF(C$8:C$15,"&lt;60")</f>
        <v>0</v>
      </c>
      <c r="D23" s="23"/>
      <c r="E23" s="50">
        <f>COUNTIF(E$8:E$15,"&lt;60")</f>
        <v>0</v>
      </c>
      <c r="F23" s="23"/>
      <c r="G23" s="50">
        <f>COUNTIF(G$8:G$15,"&lt;60")</f>
        <v>1</v>
      </c>
      <c r="I23" s="55">
        <f>COUNTIF(I$8:I$15,"&lt;60")</f>
        <v>0</v>
      </c>
      <c r="J23" s="50">
        <f>COUNTIF(J$8:J$15,"&lt;60")</f>
        <v>0</v>
      </c>
      <c r="K23" s="46"/>
      <c r="L23" s="46"/>
      <c r="T23" s="18"/>
      <c r="W23" s="18"/>
      <c r="Y23" s="18"/>
      <c r="Z23" s="47"/>
      <c r="AA23" s="18"/>
      <c r="AB23" s="23"/>
      <c r="AC23" s="46"/>
      <c r="AD23" s="18"/>
      <c r="AE23" s="23"/>
      <c r="AF23" s="46"/>
      <c r="AG23" s="18"/>
      <c r="AH23" s="23"/>
      <c r="AI23" s="18"/>
      <c r="AJ23" s="47"/>
    </row>
    <row r="24" ht="12.75">
      <c r="D24" s="40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Amherst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Amherst College</dc:creator>
  <cp:keywords/>
  <dc:description/>
  <cp:lastModifiedBy>Amherst College</cp:lastModifiedBy>
  <dcterms:created xsi:type="dcterms:W3CDTF">2002-01-18T19:32:35Z</dcterms:created>
  <cp:category/>
  <cp:version/>
  <cp:contentType/>
  <cp:contentStatus/>
</cp:coreProperties>
</file>